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9440" windowHeight="12525"/>
  </bookViews>
  <sheets>
    <sheet name="Centralizator achizitii_trimIII" sheetId="1" r:id="rId1"/>
    <sheet name="Sheet2" sheetId="2" r:id="rId2"/>
    <sheet name="Sheet3" sheetId="3" r:id="rId3"/>
  </sheets>
  <definedNames>
    <definedName name="_xlnm.Print_Titles" localSheetId="0">'Centralizator achizitii_trimIII'!$4:$6</definedName>
  </definedNames>
  <calcPr calcId="145621"/>
</workbook>
</file>

<file path=xl/calcChain.xml><?xml version="1.0" encoding="utf-8"?>
<calcChain xmlns="http://schemas.openxmlformats.org/spreadsheetml/2006/main">
  <c r="I46" i="1" l="1"/>
  <c r="P46" i="1" s="1"/>
  <c r="I45" i="1"/>
  <c r="P45" i="1" s="1"/>
  <c r="I44" i="1"/>
  <c r="P44" i="1" s="1"/>
  <c r="I43" i="1"/>
  <c r="P43" i="1" s="1"/>
  <c r="I42" i="1"/>
  <c r="P42" i="1" s="1"/>
  <c r="I41" i="1"/>
  <c r="P41" i="1" s="1"/>
  <c r="I40" i="1"/>
  <c r="P40" i="1" s="1"/>
  <c r="I39" i="1"/>
  <c r="P39" i="1" s="1"/>
  <c r="I36" i="1"/>
  <c r="P36" i="1" s="1"/>
  <c r="I35" i="1"/>
  <c r="P35" i="1" s="1"/>
  <c r="I34" i="1"/>
  <c r="P34" i="1" s="1"/>
  <c r="I33" i="1"/>
  <c r="P33" i="1" s="1"/>
  <c r="I32" i="1"/>
  <c r="P32" i="1" s="1"/>
  <c r="I30" i="1"/>
  <c r="P30" i="1" s="1"/>
  <c r="P20" i="1"/>
  <c r="P19" i="1"/>
  <c r="P18" i="1"/>
  <c r="P17" i="1"/>
  <c r="P16" i="1"/>
  <c r="P14" i="1"/>
  <c r="P13" i="1"/>
  <c r="P12" i="1"/>
  <c r="P11" i="1"/>
</calcChain>
</file>

<file path=xl/sharedStrings.xml><?xml version="1.0" encoding="utf-8"?>
<sst xmlns="http://schemas.openxmlformats.org/spreadsheetml/2006/main" count="554" uniqueCount="258">
  <si>
    <t>Nr. Crt.</t>
  </si>
  <si>
    <t>Titlu contract</t>
  </si>
  <si>
    <t>Nr.contract și data atribuirii</t>
  </si>
  <si>
    <t>Obiect contract</t>
  </si>
  <si>
    <t>Procedura aplicată</t>
  </si>
  <si>
    <t>Număr ofertanți</t>
  </si>
  <si>
    <t>Furnizor/ Prestator/ Executant</t>
  </si>
  <si>
    <t>Parteneri (asociați/ subcontractanți/ terți/ susținători)</t>
  </si>
  <si>
    <t>Valoarea prevăzută în contract (RON cu TVA)</t>
  </si>
  <si>
    <t>Sursa finanțării</t>
  </si>
  <si>
    <t>Data de început</t>
  </si>
  <si>
    <t>Data de finalizare prevăzută în contract</t>
  </si>
  <si>
    <t>Modificare a cuantumului prețului prin act adițional/ și data acestuia</t>
  </si>
  <si>
    <t>Executarea contractului</t>
  </si>
  <si>
    <t>Preț final</t>
  </si>
  <si>
    <t>Status (finalizat/ în execuție)</t>
  </si>
  <si>
    <t>Valoarea plătită (cu TVA)</t>
  </si>
  <si>
    <t>Data efectuării plății</t>
  </si>
  <si>
    <t>Contract de servicii</t>
  </si>
  <si>
    <t>1835/ 29.01.2016</t>
  </si>
  <si>
    <t>Servicii de telefonie fixa si mobila</t>
  </si>
  <si>
    <t>Licitație deschisă</t>
  </si>
  <si>
    <t>SC ORANGE ROMANIA SA</t>
  </si>
  <si>
    <t>-</t>
  </si>
  <si>
    <t>56.432,44</t>
  </si>
  <si>
    <t>Venituri de la bugetul de stat</t>
  </si>
  <si>
    <t>01.02.2016</t>
  </si>
  <si>
    <t>31.12.2016</t>
  </si>
  <si>
    <t>În execuție</t>
  </si>
  <si>
    <t>6934/ 07.04.2016</t>
  </si>
  <si>
    <t>Servicii de conversie cărti funciare într-o bază de date textuală si arhivă digitală în judeţul Alba</t>
  </si>
  <si>
    <t>SC TEAMNET INTERNATIONAL SA (Lider de asociere)</t>
  </si>
  <si>
    <t>SC EXPERT ONE RESEARCH SRL- asociat, SC FREE DREAMS SRL - subcontractant</t>
  </si>
  <si>
    <t>24.490.059,04</t>
  </si>
  <si>
    <t>Venituri proprii</t>
  </si>
  <si>
    <t>07.04.2016</t>
  </si>
  <si>
    <t>15.11.2016</t>
  </si>
  <si>
    <t>25065/ 23.12.2015</t>
  </si>
  <si>
    <t>Servicii de mentenanta pentru sistemele de stocare SAN</t>
  </si>
  <si>
    <t>SC ETA 2 U SRL</t>
  </si>
  <si>
    <t>01.01.2016</t>
  </si>
  <si>
    <t>31.01.2016</t>
  </si>
  <si>
    <t>Finalizat</t>
  </si>
  <si>
    <t>1773/ 29.01.2016</t>
  </si>
  <si>
    <t>720.746,40</t>
  </si>
  <si>
    <t>1774/ 29.01.2016</t>
  </si>
  <si>
    <t>Servicii date mobile</t>
  </si>
  <si>
    <t>Achiziție directă</t>
  </si>
  <si>
    <t>SC Vodafone Romania SA</t>
  </si>
  <si>
    <t>7.920,00 euro</t>
  </si>
  <si>
    <t>1804/ 29.01.2016</t>
  </si>
  <si>
    <t>Servicii de mentenanta, reparatie, intretinere periodica si interventie la cerere pentru echipamentele de birotica (faxuri, copiatoare, imprimante, multifinctionale</t>
  </si>
  <si>
    <t>SC BADAS BUSINESS SRL</t>
  </si>
  <si>
    <t>64.020,00</t>
  </si>
  <si>
    <t>Contract furnizare</t>
  </si>
  <si>
    <t>25388/ 31.12.2015</t>
  </si>
  <si>
    <t>Furnizare sistem de stocare si prelucrare date fotogrammetrice (proiect LAKI II)</t>
  </si>
  <si>
    <t>SC Dataware Consulting SRL(lider)</t>
  </si>
  <si>
    <t>SC Intergraph Services SRL - asociat</t>
  </si>
  <si>
    <t>687.450,04 (euro)</t>
  </si>
  <si>
    <t>Mecanismul financiar SEE</t>
  </si>
  <si>
    <t>12.01.2016</t>
  </si>
  <si>
    <t>19.02.2018</t>
  </si>
  <si>
    <t>Act Aditional nr.3367/ 19.02.2016</t>
  </si>
  <si>
    <t>665.274,23 euro</t>
  </si>
  <si>
    <t>559/ 12.01.2016</t>
  </si>
  <si>
    <t>Achizitie carburant  - motorina Euro 5 - 5400 litri</t>
  </si>
  <si>
    <t>SC LUKOIL ROMANIA SRL</t>
  </si>
  <si>
    <t xml:space="preserve">Venituri de la bugetul de stat </t>
  </si>
  <si>
    <t>1706/ 28.01.2016</t>
  </si>
  <si>
    <t>Achizitie carburant  - motorina Euro 5 - 61.600 litri</t>
  </si>
  <si>
    <t>2102/ 03.02.2016</t>
  </si>
  <si>
    <t>Asigurare CASCO</t>
  </si>
  <si>
    <t>SC Gothaer Asigurari Reasigurari SA</t>
  </si>
  <si>
    <t>03.02.2016</t>
  </si>
  <si>
    <t>03.02.2017</t>
  </si>
  <si>
    <t>4218/ 02.03.2016</t>
  </si>
  <si>
    <t>Consumabile compatibile/ lot 3</t>
  </si>
  <si>
    <t>Cerere de oferte</t>
  </si>
  <si>
    <t>SC UNION CO SRL</t>
  </si>
  <si>
    <t>02.03.2016</t>
  </si>
  <si>
    <t>02.04.2016</t>
  </si>
  <si>
    <t>4217/ 02.03.2016</t>
  </si>
  <si>
    <t>Consumabile OEM sau echivalent 100%/lot 1</t>
  </si>
  <si>
    <t>Cilindri si alte consumabile/lot 2</t>
  </si>
  <si>
    <t>SC MEDA CONSULT SRL</t>
  </si>
  <si>
    <t>7171/ 11.04.2016</t>
  </si>
  <si>
    <t>Furnizare autoturism Dacia Duster Laureate 4x4 1.5 dCi 109CP Euro 6</t>
  </si>
  <si>
    <t>RENAULT COMMERCIAL ROUMANIE SRL</t>
  </si>
  <si>
    <t>11.04.2016</t>
  </si>
  <si>
    <t>31.05.2016</t>
  </si>
  <si>
    <t>3849/ 25.02.2016</t>
  </si>
  <si>
    <t>Servicii de inregistrare sistematica in Sistemul Integrat de Cadastru si Carte Funciara a imobilelor situate in 3 UAT din judetele Timis si Arad</t>
  </si>
  <si>
    <t xml:space="preserve">S.C. PROCAD S.R.L. (lider asociere), </t>
  </si>
  <si>
    <t>S.C. UTI GRUP S.A, S.C. GEOLINK S.R.L.- asociati</t>
  </si>
  <si>
    <t>10.03.2016</t>
  </si>
  <si>
    <t>23.08.2017</t>
  </si>
  <si>
    <t>3886/ 25.02.2016</t>
  </si>
  <si>
    <t>Servicii de inregistrare sistematica in Sistemul Integrat de Cadastru si Carte Funciara a imobilelor situate in 3 UAT din judetele  Dolj, Mehedinti si Gorj</t>
  </si>
  <si>
    <t>S.C. CARTOTOP S.A.</t>
  </si>
  <si>
    <t>SC GAUSS SRL - subcontractant</t>
  </si>
  <si>
    <t>08.03.2016</t>
  </si>
  <si>
    <t>21.08.2016</t>
  </si>
  <si>
    <t>3887/ 25.02.2016</t>
  </si>
  <si>
    <t>Servicii de inregistrare sistematica in Sistemul Integrat de Cadastru si Carte Funciara a imobilelor situate in 2 UAT din judetul Valcea</t>
  </si>
  <si>
    <t xml:space="preserve">SC PRIMUL MERIDIAN SRL - subcontractant </t>
  </si>
  <si>
    <t>21.08.2017</t>
  </si>
  <si>
    <t>3854/ 25.02.2016</t>
  </si>
  <si>
    <t>Servicii de inregistrare sistematica in Sistemul Integrat de Cadastru si Carte Funciara a imobilelor situate in 5 UAT din judetele Olt si
Teleorman</t>
  </si>
  <si>
    <t xml:space="preserve"> SC PRIMUL 
MERIDIAN SRL (lider asociere)</t>
  </si>
  <si>
    <t>SC GEOTER 
PROIECT SRL - asociat</t>
  </si>
  <si>
    <t>05.03.2016</t>
  </si>
  <si>
    <t>18.08.2017</t>
  </si>
  <si>
    <t>3961/ 26.02.2016</t>
  </si>
  <si>
    <t>Servicii de inregistrare sistematica in Sistemul Integrat de Cadastru si Carte Funciara a imobilelor situate in 2 UAT din judetele Arges si Dambovita</t>
  </si>
  <si>
    <t>SC PRIMUL 
MERIDIAN SRL (lider asociere)</t>
  </si>
  <si>
    <t>SC GEOTER 
PROIECT SRL - asociat, ATLAS SURVEY SRL - subcontractant</t>
  </si>
  <si>
    <t>3962/ 26.02.2016</t>
  </si>
  <si>
    <t>Servicii de inregistrare sistematica in Sistemul Integrat de Cadastru si Carte Funciara a imobilelor situate in 3 UAT din judetele Arges si Ilfov</t>
  </si>
  <si>
    <t>SC GEOTER 
PROIECT SRL - asociat, SC GEO TOPO SRL - subcontractant</t>
  </si>
  <si>
    <t>3911/ 26.02.2016</t>
  </si>
  <si>
    <t>Servicii de inregistrare sistematica in Sistemul Integrat de Cadastru si Carte Funciara a imobilelor situate in 3 UAT din judetele Buzau si Galati</t>
  </si>
  <si>
    <t>SC RAMBOLL SOUTH EAST EUROPE SRL</t>
  </si>
  <si>
    <t xml:space="preserve">SC MEGAGIS SRL - subcontractant   </t>
  </si>
  <si>
    <t>04.03.2016</t>
  </si>
  <si>
    <t>17.08.2017</t>
  </si>
  <si>
    <t>3912/ 26.02.2016</t>
  </si>
  <si>
    <t>Servicii de inregistrare sistematica in Sistemul Integrat de Cadastru si Carte Funciara a imobilelor situate in 2 UAT din judetele Tulcea si Braila</t>
  </si>
  <si>
    <t>TOPO CONSULT SRL- subcontractant</t>
  </si>
  <si>
    <t>3892/ 25.02.2016</t>
  </si>
  <si>
    <t>Servicii de inregistrare sistematica in Sistemul Integrat de Cadastru si Carte Funciara a imobilelor situate in 2 UAT din judetul Iasi</t>
  </si>
  <si>
    <t>SC ROMAIR CONSULTING SRL</t>
  </si>
  <si>
    <t>09.03.2016</t>
  </si>
  <si>
    <t>22.08.2017</t>
  </si>
  <si>
    <t>4336/ 03.03.2016</t>
  </si>
  <si>
    <t>Servicii de inregistrare sistematica in Sistemul Integrat de Cadastru si Carte Funciara a imobilelor situate in 2 UAT din judetul Botosani</t>
  </si>
  <si>
    <t xml:space="preserve">SC INGEO PROIECT SRL  - subcontractant               </t>
  </si>
  <si>
    <t>3893/ 25.02.2016</t>
  </si>
  <si>
    <t>Servicii de inregistrare sistematica in Sistemul Integrat de Cadastru si Carte Funciara a imobilelor situate in 1 UAT din judetul Suceava</t>
  </si>
  <si>
    <t>3894/ 25.02.2016</t>
  </si>
  <si>
    <t>Servicii de inregistrare sistematica in Sistemul Integrat de Cadastru si Carte Funciara a imobilelor situate in 2 UAT din judetul Neamt</t>
  </si>
  <si>
    <t>3850/ 25.02.2016</t>
  </si>
  <si>
    <t>Servicii de inregistrare sistematica in Sistemul Integrat de Cadastru si Carte Funciara a imobilelor situate in 3 UAT din judetele Alba, Bihor, Hunedoara.</t>
  </si>
  <si>
    <t>SC CORNEL&amp;CORNEL TOPOEXIM SRL</t>
  </si>
  <si>
    <t>29.02.2016</t>
  </si>
  <si>
    <t>13.08.2017</t>
  </si>
  <si>
    <t>3851/ 25.02.2016</t>
  </si>
  <si>
    <t>Servicii de inregistrare sistematica in Sistemul Integrat de Cadastru si Carte Funciara a imobilelor situate in 2 UAT din judetele Alba si Cluj</t>
  </si>
  <si>
    <t>Contract subsecvent de servicii</t>
  </si>
  <si>
    <t>Contract subsecvent de furnizare</t>
  </si>
  <si>
    <t>Catalog electronic SEAP</t>
  </si>
  <si>
    <t>Contract de furnizare</t>
  </si>
  <si>
    <t>23.02.2016</t>
  </si>
  <si>
    <t>25.04.2016</t>
  </si>
  <si>
    <t>23.02.2016; 28.04.2016</t>
  </si>
  <si>
    <t>Venituri de la bugetul de stat/Venituri proprii</t>
  </si>
  <si>
    <t>22.03.2016</t>
  </si>
  <si>
    <t>10504/26.05.2016</t>
  </si>
  <si>
    <t>Servicii de conversie cărti funciare într-o bază de date textuală si arhivă digitală în judeţul Arad</t>
  </si>
  <si>
    <t>26.05.2016</t>
  </si>
  <si>
    <t>15.11.216</t>
  </si>
  <si>
    <t>8483/28.04.2016</t>
  </si>
  <si>
    <t>28.04.2016</t>
  </si>
  <si>
    <t>28.05.2016</t>
  </si>
  <si>
    <t>Servicii de consultanță, generală și specifică, pentru adaptarea proiectului major ”Creșterea gradului de acoperire și de incluziune a sistemului de înregistrare a proprietăților în zonele rurale din România”Servicii de consultanta generala si specifica</t>
  </si>
  <si>
    <t>9853/17.05.2016</t>
  </si>
  <si>
    <t>Asociatia pentru Dezvoltare Europeana si Retele Asociative (ADERA)</t>
  </si>
  <si>
    <t>43,361.08 (TVA 0)</t>
  </si>
  <si>
    <t>17.05.2016</t>
  </si>
  <si>
    <t>16.12.2016</t>
  </si>
  <si>
    <t>31.05.2016;</t>
  </si>
  <si>
    <t xml:space="preserve">22.02.2016; 21.03.2016; </t>
  </si>
  <si>
    <t>28.04.2016; 29.04.2016; 24.05.2016; 30.05.2016; 30.05.2016; 30.05.2016;</t>
  </si>
  <si>
    <t>21.03.2016; 25.04.2016; 28.04.2016; 29.04.2016; 03.06.2016;</t>
  </si>
  <si>
    <t>24.06.2016;</t>
  </si>
  <si>
    <t>65.522,40; 65.522,40;</t>
  </si>
  <si>
    <t>2.965.060,7;</t>
  </si>
  <si>
    <t>8.513,74; 11.398,76;</t>
  </si>
  <si>
    <t>103.750;</t>
  </si>
  <si>
    <t>21.076,47; 2.250,53; 281,32; 3.388,19; 1.125,26; 1.406,58;</t>
  </si>
  <si>
    <t>12.128,58; 843,96; 36.589,79; 1.246,38; 4.841,27;</t>
  </si>
  <si>
    <t>48.564;</t>
  </si>
  <si>
    <t>71.991,93;</t>
  </si>
  <si>
    <t>269.525,88;</t>
  </si>
  <si>
    <t>209.909,76;</t>
  </si>
  <si>
    <t>98.273,28;</t>
  </si>
  <si>
    <t>286.330,32;</t>
  </si>
  <si>
    <t>186.452,64;</t>
  </si>
  <si>
    <t>138.516,36;</t>
  </si>
  <si>
    <t>215.647,20;</t>
  </si>
  <si>
    <t>199.821,36;</t>
  </si>
  <si>
    <t>218.702,88;</t>
  </si>
  <si>
    <t>157.419,60;</t>
  </si>
  <si>
    <t>136.533,60;</t>
  </si>
  <si>
    <t>95.402,16;</t>
  </si>
  <si>
    <t>256.100,03;</t>
  </si>
  <si>
    <t>241.414,64;</t>
  </si>
  <si>
    <t>18000/02.09.2016</t>
  </si>
  <si>
    <t>Servicii de inregistrare sistematica in Sistemul Integrat de Cadastru si Carte Funciara a imobilelor situate in 2 UAT-uri din judetele Arad si Caras-Severin</t>
  </si>
  <si>
    <t>15.09.2016</t>
  </si>
  <si>
    <t>01.03.2018</t>
  </si>
  <si>
    <t>Centralizator achiziții publice pentru contractele cu o valoare totală mai mare de 5.000 de euro (2016 - trimestrul III)</t>
  </si>
  <si>
    <t>17631/30.08.2016</t>
  </si>
  <si>
    <t>17632/30.08.2016</t>
  </si>
  <si>
    <t>Servicii de inregistrare sistematica in Sistemul Integrat de Cadastru si Carte Funciara a imobilelor situate in 3 UAT din judetele Olt si Teleorman</t>
  </si>
  <si>
    <t>07.09.2016</t>
  </si>
  <si>
    <t>08.09.2016</t>
  </si>
  <si>
    <t>21.02.2018</t>
  </si>
  <si>
    <t>22.02.2018</t>
  </si>
  <si>
    <t>13712/07.07.2016</t>
  </si>
  <si>
    <t>Contract prestare servicii</t>
  </si>
  <si>
    <t>Servicii de mentenanta sistem videoconferinta si echipamente IT achizitionate in proiectul LAKI</t>
  </si>
  <si>
    <t>SC GBC EXIM SRL</t>
  </si>
  <si>
    <t>21,733.07 euro</t>
  </si>
  <si>
    <t>07.07.2016</t>
  </si>
  <si>
    <t>SC Olco Industries LTD</t>
  </si>
  <si>
    <t>14836/22.07.2016</t>
  </si>
  <si>
    <t>Centrală telefonică digitală</t>
  </si>
  <si>
    <t>22.07.2016</t>
  </si>
  <si>
    <t>05.09.2016</t>
  </si>
  <si>
    <t>Serviciile pentru reviziile periodice la autovehiculele din parcul auto al ANCPI</t>
  </si>
  <si>
    <t>Servicii pentru reparațiile accidentale pentru cele 29 de autovehicule din parcul auto al ANCPI</t>
  </si>
  <si>
    <t>8927/05.05.2016</t>
  </si>
  <si>
    <t>8970/06.05.2016</t>
  </si>
  <si>
    <t>SC BRADY TRADE SRL</t>
  </si>
  <si>
    <t>05.05.2016</t>
  </si>
  <si>
    <t>06.05.2016</t>
  </si>
  <si>
    <t>In perioada de garantie produs</t>
  </si>
  <si>
    <t>21122/29.09.2016</t>
  </si>
  <si>
    <t>Servicii de conversie cărti funciare într-o bază de date textuală si arhivă digitală pentru BCPI Tg.Mures</t>
  </si>
  <si>
    <t>29.09.2016</t>
  </si>
  <si>
    <t>SC Indaco Systems SRL</t>
  </si>
  <si>
    <t>Servicii de actualizare a agendei legislative cu actele normative publicate în Monitorul Oficial Partea I, V-a pentru: - Serviciu abonament lunar - actualizare aplicatie legislativa Indaco Lege 5 Premium retea nelimitata tip WAN; - Acces la 45 conturi Lege 5 Online Premium; - Suport tehnic</t>
  </si>
  <si>
    <t>8557/29.04.2016</t>
  </si>
  <si>
    <t>01.05.2016</t>
  </si>
  <si>
    <t>2.698,92; 2.701,44; 2.722,61; 2.726,14;2.733,19;2.699,93</t>
  </si>
  <si>
    <t>30.03.2016; 28.04.2016; 02.06.2016; 29.06.2016;28.07.2016;29.08.2016</t>
  </si>
  <si>
    <t>30.03.2016; 28.04.2016; 02.06.2016; 29.06.2016;01.08.2016;01.09.2016;30.09.2016</t>
  </si>
  <si>
    <t>4.594,28;33,78; 4.075,40;18,76;  4.792,3;18,90; 4.235,09;18,97;4.628,03;18,98;6.249,35;18,74;3.609,36;19,21</t>
  </si>
  <si>
    <t>2449005,9; 1664994,40; 1319147,97; 876851.5; 1313084.14</t>
  </si>
  <si>
    <t>25.04.2016; 12.08.2016; 22.09.2016; 30.09.2016</t>
  </si>
  <si>
    <t>10.06.2016; 21.09.2016</t>
  </si>
  <si>
    <t>2856770.40; 2836605.29</t>
  </si>
  <si>
    <t>56484,75; 65522,40; 65522,40; 65522,40; 65522,40</t>
  </si>
  <si>
    <t>04.04.2016; 23.06.2016; 23.06.2016; 28.07.2016; 09.09.2016</t>
  </si>
  <si>
    <t>31.03.2016; 29.04.2016; 15.06.2016; 27.06.2016; 28.07.2016; 01.09.2016; 30.09.2016</t>
  </si>
  <si>
    <t>5280; 5280; 5820; 5820; 5820;  5820; 5820</t>
  </si>
  <si>
    <t>11398,76; 13801,81; 12469,02; 16602,09; 14025,38; 218,96; 13440,74; 13915,60; 202,49</t>
  </si>
  <si>
    <t>21.03.2016; 25.04.2016; 24.05.2016; 24.06.2016; 28.07.2016; 29.08.2016; 22.09.2016; 15.09.2016</t>
  </si>
  <si>
    <t>6194,44; 6194,44; 6194,44</t>
  </si>
  <si>
    <t>01.07.2016; 12.08.2016; 08.09.2016</t>
  </si>
  <si>
    <t>22.09.2016</t>
  </si>
  <si>
    <t>3344.40; 3344.40; 3344.40; 3344.40; 3344.40</t>
  </si>
  <si>
    <t>25.05.2016; 09.06.2016; 28.07.2016; 29.08.2016; 23.09.2016</t>
  </si>
  <si>
    <t>301.30; 301.30; 320.38; 312.82; 307.74; 302.74; 299.46; 301.28; 301.28; 590.00; 301.84; 599.60; 304.98</t>
  </si>
  <si>
    <t>03.06.2016; 07.06.2016; 07.06.2016; 07.06.2016; 23.06.2016; 23.06.2016; 01.07.2016; 08.08.2016; 08.08.2016; 07.09.2016; 27.09.2016; 27.09.2016; 29.09.2016</t>
  </si>
  <si>
    <t xml:space="preserve">560,58; 120,52; 47,68; 10,70; 1190,89; 103,28; 370,65; 127,29; 628,86; 504,37; 462,28; 1241,10; 2454,25; 2661,76; 1095,29; 1147,54; 3471,31; 178,08; 3738,31; 3388,08; 3025,92; 484; 2434,08; 5787,83; 3197,72; 156,84; 688,90; 8863,63; 3182,88; 563,75; 3936,07; 3154,69; 357,12; 2731,32; 816; 2169,60; 739,20; 566,40; 249,60; 547,20; 1152; 470,40; 393,60; 220,80; 412,80; 240; 518,40; 729,60; 604,80; 1180,80; 345,60; 720; 201,60; 672; 115,20; 57,60; 134,40; 230,40; 806,40; </t>
  </si>
  <si>
    <t>12.08.2016; 23.08.2016; 23.08.2016; 23.08.2016; 23.08.2016; 23.08.2016; 06.09.2016; 06.09.2016; 06.09.2016; 06.09.2016; 27.09.2016; 12.08.2016; 23.08.2016; 23.08.2016; 23.08.2016; 01.09.2016; 02.09.2016; 02.09.2016; 02.09.2016; 02.09.2016; 15.09.2016; 27.09.2016; 24.06.2016; 24.06.2016; 24.06.2016; 24.06.2016; 24.06.2016; 07.07.2016; 13.07.2016; 13.07.2016; 13.07.2016; 13.07.2016; 15.07.2016; 31.05.2016; 07.06.2016; 07.06.2016; 07.06.2016; 29.06.2016; 29.06.2016; 01.07.2016; 01.07.2016; 13.07.2016; 08.08.2016; 08.08.2016; 08.08.2016; 08.08.2016; 29.08.2016; 07.09.2016; 07.09.2016; 07.09.2016; 07.09.2016; 27.09.2016; 27.09.2016; 29.09.2016; 29.09.2016; 23.06.2016; 23.06.2016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</si>
</sst>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color rgb="FFFA7D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rgb="FFFF8001"/>
      </bottom>
      <diagonal/>
    </border>
  </borders>
  <cellStyleXfs count="2">
    <xf numFmtId="0" fontId="0" fillId="0" borderId="0"/>
    <xf numFmtId="0" fontId="1" fillId="0" borderId="3" applyNumberFormat="0" applyFill="0" applyAlignment="0" applyProtection="0"/>
  </cellStyleXfs>
  <cellXfs count="54">
    <xf numFmtId="0" fontId="0" fillId="0" borderId="0" xfId="0"/>
    <xf numFmtId="0" fontId="0" fillId="0" borderId="0" xfId="0" applyAlignment="1">
      <alignment wrapText="1"/>
    </xf>
    <xf numFmtId="0" fontId="0" fillId="2" borderId="2" xfId="0" applyFill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vertical="center" wrapText="1"/>
    </xf>
    <xf numFmtId="4" fontId="2" fillId="0" borderId="1" xfId="0" applyNumberFormat="1" applyFont="1" applyBorder="1" applyAlignment="1">
      <alignment horizontal="righ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right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wrapText="1"/>
    </xf>
    <xf numFmtId="0" fontId="4" fillId="0" borderId="3" xfId="1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4" fontId="0" fillId="2" borderId="0" xfId="0" applyNumberFormat="1" applyFill="1" applyAlignment="1">
      <alignment wrapText="1"/>
    </xf>
    <xf numFmtId="4" fontId="2" fillId="2" borderId="0" xfId="0" applyNumberFormat="1" applyFont="1" applyFill="1" applyAlignment="1">
      <alignment wrapText="1"/>
    </xf>
    <xf numFmtId="0" fontId="2" fillId="2" borderId="0" xfId="0" applyFont="1" applyFill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4" fontId="2" fillId="2" borderId="1" xfId="0" applyNumberFormat="1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2" fontId="3" fillId="2" borderId="1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4" fontId="2" fillId="2" borderId="1" xfId="0" applyNumberFormat="1" applyFont="1" applyFill="1" applyBorder="1" applyAlignment="1">
      <alignment horizontal="right" wrapText="1"/>
    </xf>
    <xf numFmtId="14" fontId="2" fillId="2" borderId="1" xfId="0" applyNumberFormat="1" applyFont="1" applyFill="1" applyBorder="1" applyAlignment="1">
      <alignment wrapText="1"/>
    </xf>
    <xf numFmtId="4" fontId="2" fillId="2" borderId="1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right" wrapText="1"/>
    </xf>
    <xf numFmtId="0" fontId="3" fillId="2" borderId="1" xfId="0" applyFont="1" applyFill="1" applyBorder="1" applyAlignment="1">
      <alignment wrapText="1"/>
    </xf>
    <xf numFmtId="4" fontId="3" fillId="2" borderId="1" xfId="0" applyNumberFormat="1" applyFont="1" applyFill="1" applyBorder="1" applyAlignment="1">
      <alignment wrapText="1"/>
    </xf>
    <xf numFmtId="0" fontId="2" fillId="2" borderId="1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right" wrapText="1"/>
    </xf>
    <xf numFmtId="4" fontId="3" fillId="2" borderId="2" xfId="0" applyNumberFormat="1" applyFont="1" applyFill="1" applyBorder="1" applyAlignment="1">
      <alignment wrapText="1"/>
    </xf>
    <xf numFmtId="0" fontId="3" fillId="2" borderId="2" xfId="0" applyFont="1" applyFill="1" applyBorder="1" applyAlignment="1">
      <alignment horizontal="right" wrapText="1"/>
    </xf>
    <xf numFmtId="4" fontId="2" fillId="2" borderId="2" xfId="0" applyNumberFormat="1" applyFont="1" applyFill="1" applyBorder="1" applyAlignment="1">
      <alignment horizontal="right" vertical="center" wrapText="1"/>
    </xf>
    <xf numFmtId="4" fontId="3" fillId="2" borderId="2" xfId="0" applyNumberFormat="1" applyFont="1" applyFill="1" applyBorder="1" applyAlignment="1">
      <alignment horizontal="right" wrapText="1"/>
    </xf>
    <xf numFmtId="0" fontId="3" fillId="2" borderId="2" xfId="0" applyFont="1" applyFill="1" applyBorder="1" applyAlignment="1">
      <alignment wrapText="1"/>
    </xf>
  </cellXfs>
  <cellStyles count="2">
    <cellStyle name="Linked Cell" xfId="1" builtinId="2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tabSelected="1" zoomScale="70" zoomScaleNormal="70" workbookViewId="0">
      <pane ySplit="5" topLeftCell="A52" activePane="bottomLeft" state="frozen"/>
      <selection pane="bottomLeft" activeCell="S9" sqref="S9"/>
    </sheetView>
  </sheetViews>
  <sheetFormatPr defaultRowHeight="15" x14ac:dyDescent="0.25"/>
  <cols>
    <col min="1" max="1" width="4.7109375" style="4" customWidth="1"/>
    <col min="2" max="2" width="14.28515625" style="4" customWidth="1"/>
    <col min="3" max="3" width="18.7109375" style="4" customWidth="1"/>
    <col min="4" max="4" width="26.7109375" style="4" customWidth="1"/>
    <col min="5" max="5" width="11.7109375" style="4" customWidth="1"/>
    <col min="6" max="6" width="11.140625" style="4" customWidth="1"/>
    <col min="7" max="7" width="23.28515625" style="4" customWidth="1"/>
    <col min="8" max="8" width="18.140625" style="4" customWidth="1"/>
    <col min="9" max="9" width="18.7109375" style="4" customWidth="1"/>
    <col min="10" max="10" width="19.140625" style="4" customWidth="1"/>
    <col min="11" max="11" width="19.42578125" style="4" customWidth="1"/>
    <col min="12" max="12" width="18.42578125" style="4" customWidth="1"/>
    <col min="13" max="13" width="13.5703125" style="4" customWidth="1"/>
    <col min="14" max="14" width="27.5703125" style="31" customWidth="1"/>
    <col min="15" max="15" width="14.140625" style="32" customWidth="1"/>
    <col min="16" max="16" width="16.7109375" style="32" customWidth="1"/>
    <col min="17" max="17" width="16.28515625" style="4" customWidth="1"/>
    <col min="18" max="18" width="9.140625" style="1"/>
    <col min="19" max="19" width="17.85546875" style="1" customWidth="1"/>
    <col min="20" max="16384" width="9.140625" style="1"/>
  </cols>
  <sheetData>
    <row r="1" spans="1:17" ht="13.5" customHeight="1" x14ac:dyDescent="0.25"/>
    <row r="2" spans="1:17" ht="13.5" customHeight="1" x14ac:dyDescent="0.25">
      <c r="A2" s="28" t="s">
        <v>201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3.5" customHeight="1" x14ac:dyDescent="0.25"/>
    <row r="4" spans="1:17" ht="83.25" customHeight="1" x14ac:dyDescent="0.25">
      <c r="A4" s="27" t="s">
        <v>0</v>
      </c>
      <c r="B4" s="27" t="s">
        <v>1</v>
      </c>
      <c r="C4" s="27" t="s">
        <v>2</v>
      </c>
      <c r="D4" s="27" t="s">
        <v>3</v>
      </c>
      <c r="E4" s="27" t="s">
        <v>4</v>
      </c>
      <c r="F4" s="27" t="s">
        <v>5</v>
      </c>
      <c r="G4" s="27" t="s">
        <v>6</v>
      </c>
      <c r="H4" s="27" t="s">
        <v>7</v>
      </c>
      <c r="I4" s="27" t="s">
        <v>8</v>
      </c>
      <c r="J4" s="27" t="s">
        <v>9</v>
      </c>
      <c r="K4" s="27" t="s">
        <v>10</v>
      </c>
      <c r="L4" s="27" t="s">
        <v>11</v>
      </c>
      <c r="M4" s="27" t="s">
        <v>12</v>
      </c>
      <c r="N4" s="33" t="s">
        <v>13</v>
      </c>
      <c r="O4" s="33"/>
      <c r="P4" s="33" t="s">
        <v>14</v>
      </c>
      <c r="Q4" s="27" t="s">
        <v>15</v>
      </c>
    </row>
    <row r="5" spans="1:17" ht="42.75" customHeight="1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34" t="s">
        <v>16</v>
      </c>
      <c r="O5" s="11" t="s">
        <v>17</v>
      </c>
      <c r="P5" s="33"/>
      <c r="Q5" s="27"/>
    </row>
    <row r="6" spans="1:17" x14ac:dyDescent="0.25">
      <c r="A6" s="5">
        <v>0</v>
      </c>
      <c r="B6" s="5">
        <v>1</v>
      </c>
      <c r="C6" s="5">
        <v>2</v>
      </c>
      <c r="D6" s="5">
        <v>3</v>
      </c>
      <c r="E6" s="5">
        <v>4</v>
      </c>
      <c r="F6" s="6">
        <v>5</v>
      </c>
      <c r="G6" s="5">
        <v>6</v>
      </c>
      <c r="H6" s="5">
        <v>7</v>
      </c>
      <c r="I6" s="5">
        <v>8</v>
      </c>
      <c r="J6" s="5">
        <v>9</v>
      </c>
      <c r="K6" s="5">
        <v>10</v>
      </c>
      <c r="L6" s="5">
        <v>11</v>
      </c>
      <c r="M6" s="5">
        <v>12</v>
      </c>
      <c r="N6" s="35">
        <v>13</v>
      </c>
      <c r="O6" s="36">
        <v>14</v>
      </c>
      <c r="P6" s="36">
        <v>15</v>
      </c>
      <c r="Q6" s="5">
        <v>16</v>
      </c>
    </row>
    <row r="7" spans="1:17" ht="104.25" customHeight="1" x14ac:dyDescent="0.25">
      <c r="A7" s="7">
        <v>1</v>
      </c>
      <c r="B7" s="11" t="s">
        <v>148</v>
      </c>
      <c r="C7" s="9" t="s">
        <v>19</v>
      </c>
      <c r="D7" s="9" t="s">
        <v>20</v>
      </c>
      <c r="E7" s="9" t="s">
        <v>21</v>
      </c>
      <c r="F7" s="8">
        <v>3</v>
      </c>
      <c r="G7" s="9" t="s">
        <v>22</v>
      </c>
      <c r="H7" s="9" t="s">
        <v>23</v>
      </c>
      <c r="I7" s="10" t="s">
        <v>24</v>
      </c>
      <c r="J7" s="9" t="s">
        <v>155</v>
      </c>
      <c r="K7" s="9" t="s">
        <v>26</v>
      </c>
      <c r="L7" s="9" t="s">
        <v>27</v>
      </c>
      <c r="M7" s="9" t="s">
        <v>23</v>
      </c>
      <c r="N7" s="37" t="s">
        <v>238</v>
      </c>
      <c r="O7" s="38" t="s">
        <v>237</v>
      </c>
      <c r="P7" s="39" t="s">
        <v>24</v>
      </c>
      <c r="Q7" s="11" t="s">
        <v>28</v>
      </c>
    </row>
    <row r="8" spans="1:17" ht="74.25" customHeight="1" x14ac:dyDescent="0.25">
      <c r="A8" s="7">
        <v>2</v>
      </c>
      <c r="B8" s="11" t="s">
        <v>148</v>
      </c>
      <c r="C8" s="9" t="s">
        <v>228</v>
      </c>
      <c r="D8" s="9" t="s">
        <v>229</v>
      </c>
      <c r="E8" s="9" t="s">
        <v>21</v>
      </c>
      <c r="F8" s="8">
        <v>4</v>
      </c>
      <c r="G8" s="9" t="s">
        <v>31</v>
      </c>
      <c r="H8" s="9" t="s">
        <v>32</v>
      </c>
      <c r="I8" s="10">
        <v>5180958.29</v>
      </c>
      <c r="J8" s="9" t="s">
        <v>34</v>
      </c>
      <c r="K8" s="9" t="s">
        <v>230</v>
      </c>
      <c r="L8" s="9" t="s">
        <v>27</v>
      </c>
      <c r="M8" s="9" t="s">
        <v>23</v>
      </c>
      <c r="N8" s="11" t="s">
        <v>23</v>
      </c>
      <c r="O8" s="11" t="s">
        <v>23</v>
      </c>
      <c r="P8" s="11" t="s">
        <v>23</v>
      </c>
      <c r="Q8" s="11" t="s">
        <v>28</v>
      </c>
    </row>
    <row r="9" spans="1:17" ht="104.25" customHeight="1" x14ac:dyDescent="0.25">
      <c r="A9" s="7">
        <v>3</v>
      </c>
      <c r="B9" s="11" t="s">
        <v>148</v>
      </c>
      <c r="C9" s="9" t="s">
        <v>29</v>
      </c>
      <c r="D9" s="9" t="s">
        <v>30</v>
      </c>
      <c r="E9" s="9" t="s">
        <v>21</v>
      </c>
      <c r="F9" s="8">
        <v>4</v>
      </c>
      <c r="G9" s="9" t="s">
        <v>31</v>
      </c>
      <c r="H9" s="9" t="s">
        <v>32</v>
      </c>
      <c r="I9" s="10" t="s">
        <v>33</v>
      </c>
      <c r="J9" s="9" t="s">
        <v>34</v>
      </c>
      <c r="K9" s="9" t="s">
        <v>35</v>
      </c>
      <c r="L9" s="9" t="s">
        <v>36</v>
      </c>
      <c r="M9" s="9" t="s">
        <v>23</v>
      </c>
      <c r="N9" s="37" t="s">
        <v>239</v>
      </c>
      <c r="O9" s="38" t="s">
        <v>240</v>
      </c>
      <c r="P9" s="39" t="s">
        <v>33</v>
      </c>
      <c r="Q9" s="11" t="s">
        <v>28</v>
      </c>
    </row>
    <row r="10" spans="1:17" ht="89.25" customHeight="1" x14ac:dyDescent="0.25">
      <c r="A10" s="7">
        <v>4</v>
      </c>
      <c r="B10" s="11" t="s">
        <v>148</v>
      </c>
      <c r="C10" s="9" t="s">
        <v>157</v>
      </c>
      <c r="D10" s="9" t="s">
        <v>158</v>
      </c>
      <c r="E10" s="9" t="s">
        <v>21</v>
      </c>
      <c r="F10" s="8">
        <v>4</v>
      </c>
      <c r="G10" s="9" t="s">
        <v>31</v>
      </c>
      <c r="H10" s="9" t="s">
        <v>32</v>
      </c>
      <c r="I10" s="10">
        <v>28567704.02</v>
      </c>
      <c r="J10" s="9" t="s">
        <v>34</v>
      </c>
      <c r="K10" s="9" t="s">
        <v>159</v>
      </c>
      <c r="L10" s="9" t="s">
        <v>160</v>
      </c>
      <c r="M10" s="9" t="s">
        <v>23</v>
      </c>
      <c r="N10" s="37" t="s">
        <v>242</v>
      </c>
      <c r="O10" s="38" t="s">
        <v>241</v>
      </c>
      <c r="P10" s="40">
        <v>28567704.02</v>
      </c>
      <c r="Q10" s="9" t="s">
        <v>28</v>
      </c>
    </row>
    <row r="11" spans="1:17" ht="57.75" customHeight="1" x14ac:dyDescent="0.25">
      <c r="A11" s="7">
        <v>5</v>
      </c>
      <c r="B11" s="11" t="s">
        <v>148</v>
      </c>
      <c r="C11" s="9" t="s">
        <v>37</v>
      </c>
      <c r="D11" s="9" t="s">
        <v>38</v>
      </c>
      <c r="E11" s="9" t="s">
        <v>21</v>
      </c>
      <c r="F11" s="8">
        <v>1</v>
      </c>
      <c r="G11" s="9" t="s">
        <v>39</v>
      </c>
      <c r="H11" s="9" t="s">
        <v>23</v>
      </c>
      <c r="I11" s="10">
        <v>786268.8</v>
      </c>
      <c r="J11" s="9" t="s">
        <v>34</v>
      </c>
      <c r="K11" s="9" t="s">
        <v>40</v>
      </c>
      <c r="L11" s="9" t="s">
        <v>41</v>
      </c>
      <c r="M11" s="9" t="s">
        <v>23</v>
      </c>
      <c r="N11" s="41" t="s">
        <v>175</v>
      </c>
      <c r="O11" s="42" t="s">
        <v>154</v>
      </c>
      <c r="P11" s="39">
        <f>I11</f>
        <v>786268.8</v>
      </c>
      <c r="Q11" s="9" t="s">
        <v>42</v>
      </c>
    </row>
    <row r="12" spans="1:17" ht="54.75" customHeight="1" x14ac:dyDescent="0.25">
      <c r="A12" s="7">
        <v>6</v>
      </c>
      <c r="B12" s="11" t="s">
        <v>148</v>
      </c>
      <c r="C12" s="9" t="s">
        <v>43</v>
      </c>
      <c r="D12" s="9" t="s">
        <v>38</v>
      </c>
      <c r="E12" s="9" t="s">
        <v>21</v>
      </c>
      <c r="F12" s="8">
        <v>1</v>
      </c>
      <c r="G12" s="9" t="s">
        <v>39</v>
      </c>
      <c r="H12" s="9" t="s">
        <v>23</v>
      </c>
      <c r="I12" s="10" t="s">
        <v>44</v>
      </c>
      <c r="J12" s="9" t="s">
        <v>34</v>
      </c>
      <c r="K12" s="9" t="s">
        <v>26</v>
      </c>
      <c r="L12" s="9" t="s">
        <v>27</v>
      </c>
      <c r="M12" s="9" t="s">
        <v>23</v>
      </c>
      <c r="N12" s="41" t="s">
        <v>243</v>
      </c>
      <c r="O12" s="38" t="s">
        <v>244</v>
      </c>
      <c r="P12" s="39" t="str">
        <f>I12</f>
        <v>720.746,40</v>
      </c>
      <c r="Q12" s="9" t="s">
        <v>28</v>
      </c>
    </row>
    <row r="13" spans="1:17" ht="81.75" customHeight="1" x14ac:dyDescent="0.25">
      <c r="A13" s="7">
        <v>7</v>
      </c>
      <c r="B13" s="11" t="s">
        <v>148</v>
      </c>
      <c r="C13" s="9" t="s">
        <v>45</v>
      </c>
      <c r="D13" s="9" t="s">
        <v>46</v>
      </c>
      <c r="E13" s="9" t="s">
        <v>47</v>
      </c>
      <c r="F13" s="8">
        <v>2</v>
      </c>
      <c r="G13" s="9" t="s">
        <v>48</v>
      </c>
      <c r="H13" s="9" t="s">
        <v>23</v>
      </c>
      <c r="I13" s="10" t="s">
        <v>49</v>
      </c>
      <c r="J13" s="9" t="s">
        <v>25</v>
      </c>
      <c r="K13" s="9" t="s">
        <v>26</v>
      </c>
      <c r="L13" s="9" t="s">
        <v>27</v>
      </c>
      <c r="M13" s="9" t="s">
        <v>23</v>
      </c>
      <c r="N13" s="41" t="s">
        <v>235</v>
      </c>
      <c r="O13" s="38" t="s">
        <v>236</v>
      </c>
      <c r="P13" s="39" t="str">
        <f>I13</f>
        <v>7.920,00 euro</v>
      </c>
      <c r="Q13" s="9" t="s">
        <v>28</v>
      </c>
    </row>
    <row r="14" spans="1:17" ht="124.5" customHeight="1" x14ac:dyDescent="0.25">
      <c r="A14" s="7">
        <v>8</v>
      </c>
      <c r="B14" s="11" t="s">
        <v>148</v>
      </c>
      <c r="C14" s="9" t="s">
        <v>50</v>
      </c>
      <c r="D14" s="9" t="s">
        <v>51</v>
      </c>
      <c r="E14" s="9" t="s">
        <v>47</v>
      </c>
      <c r="F14" s="8">
        <v>1</v>
      </c>
      <c r="G14" s="9" t="s">
        <v>52</v>
      </c>
      <c r="H14" s="9" t="s">
        <v>23</v>
      </c>
      <c r="I14" s="10" t="s">
        <v>53</v>
      </c>
      <c r="J14" s="9" t="s">
        <v>25</v>
      </c>
      <c r="K14" s="9" t="s">
        <v>26</v>
      </c>
      <c r="L14" s="9" t="s">
        <v>27</v>
      </c>
      <c r="M14" s="9" t="s">
        <v>23</v>
      </c>
      <c r="N14" s="37" t="s">
        <v>246</v>
      </c>
      <c r="O14" s="38" t="s">
        <v>245</v>
      </c>
      <c r="P14" s="39" t="str">
        <f>I14</f>
        <v>64.020,00</v>
      </c>
      <c r="Q14" s="9" t="s">
        <v>28</v>
      </c>
    </row>
    <row r="15" spans="1:17" ht="92.25" customHeight="1" x14ac:dyDescent="0.25">
      <c r="A15" s="7">
        <v>9</v>
      </c>
      <c r="B15" s="11" t="s">
        <v>151</v>
      </c>
      <c r="C15" s="9" t="s">
        <v>55</v>
      </c>
      <c r="D15" s="9" t="s">
        <v>56</v>
      </c>
      <c r="E15" s="9" t="s">
        <v>21</v>
      </c>
      <c r="F15" s="8">
        <v>2</v>
      </c>
      <c r="G15" s="11" t="s">
        <v>57</v>
      </c>
      <c r="H15" s="9" t="s">
        <v>58</v>
      </c>
      <c r="I15" s="10" t="s">
        <v>59</v>
      </c>
      <c r="J15" s="8" t="s">
        <v>60</v>
      </c>
      <c r="K15" s="9" t="s">
        <v>61</v>
      </c>
      <c r="L15" s="9" t="s">
        <v>62</v>
      </c>
      <c r="M15" s="9" t="s">
        <v>63</v>
      </c>
      <c r="N15" s="37" t="s">
        <v>176</v>
      </c>
      <c r="O15" s="38" t="s">
        <v>156</v>
      </c>
      <c r="P15" s="39" t="s">
        <v>64</v>
      </c>
      <c r="Q15" s="9" t="s">
        <v>28</v>
      </c>
    </row>
    <row r="16" spans="1:17" ht="51.75" customHeight="1" x14ac:dyDescent="0.25">
      <c r="A16" s="7">
        <v>10</v>
      </c>
      <c r="B16" s="11" t="s">
        <v>149</v>
      </c>
      <c r="C16" s="9" t="s">
        <v>65</v>
      </c>
      <c r="D16" s="9" t="s">
        <v>66</v>
      </c>
      <c r="E16" s="9" t="s">
        <v>21</v>
      </c>
      <c r="F16" s="8">
        <v>2</v>
      </c>
      <c r="G16" s="11" t="s">
        <v>67</v>
      </c>
      <c r="H16" s="9" t="s">
        <v>23</v>
      </c>
      <c r="I16" s="12">
        <v>25380</v>
      </c>
      <c r="J16" s="9" t="s">
        <v>68</v>
      </c>
      <c r="K16" s="9" t="s">
        <v>61</v>
      </c>
      <c r="L16" s="9" t="s">
        <v>41</v>
      </c>
      <c r="M16" s="9" t="s">
        <v>23</v>
      </c>
      <c r="N16" s="41" t="s">
        <v>177</v>
      </c>
      <c r="O16" s="38" t="s">
        <v>171</v>
      </c>
      <c r="P16" s="43">
        <f>I16</f>
        <v>25380</v>
      </c>
      <c r="Q16" s="9" t="s">
        <v>42</v>
      </c>
    </row>
    <row r="17" spans="1:19" ht="87" customHeight="1" x14ac:dyDescent="0.25">
      <c r="A17" s="7">
        <v>11</v>
      </c>
      <c r="B17" s="11" t="s">
        <v>149</v>
      </c>
      <c r="C17" s="9" t="s">
        <v>69</v>
      </c>
      <c r="D17" s="6" t="s">
        <v>70</v>
      </c>
      <c r="E17" s="9" t="s">
        <v>21</v>
      </c>
      <c r="F17" s="8">
        <v>2</v>
      </c>
      <c r="G17" s="11" t="s">
        <v>67</v>
      </c>
      <c r="H17" s="9" t="s">
        <v>23</v>
      </c>
      <c r="I17" s="12">
        <v>269192</v>
      </c>
      <c r="J17" s="9" t="s">
        <v>25</v>
      </c>
      <c r="K17" s="9" t="s">
        <v>26</v>
      </c>
      <c r="L17" s="9" t="s">
        <v>27</v>
      </c>
      <c r="M17" s="9" t="s">
        <v>23</v>
      </c>
      <c r="N17" s="41" t="s">
        <v>247</v>
      </c>
      <c r="O17" s="38" t="s">
        <v>248</v>
      </c>
      <c r="P17" s="43">
        <f>I17</f>
        <v>269192</v>
      </c>
      <c r="Q17" s="9" t="s">
        <v>28</v>
      </c>
    </row>
    <row r="18" spans="1:19" ht="55.5" customHeight="1" x14ac:dyDescent="0.25">
      <c r="A18" s="7">
        <v>12</v>
      </c>
      <c r="B18" s="11" t="s">
        <v>18</v>
      </c>
      <c r="C18" s="9" t="s">
        <v>71</v>
      </c>
      <c r="D18" s="8" t="s">
        <v>72</v>
      </c>
      <c r="E18" s="9" t="s">
        <v>47</v>
      </c>
      <c r="F18" s="8" t="s">
        <v>150</v>
      </c>
      <c r="G18" s="11" t="s">
        <v>73</v>
      </c>
      <c r="H18" s="9" t="s">
        <v>23</v>
      </c>
      <c r="I18" s="13">
        <v>103750</v>
      </c>
      <c r="J18" s="9" t="s">
        <v>25</v>
      </c>
      <c r="K18" s="9" t="s">
        <v>74</v>
      </c>
      <c r="L18" s="9" t="s">
        <v>75</v>
      </c>
      <c r="M18" s="9" t="s">
        <v>23</v>
      </c>
      <c r="N18" s="37" t="s">
        <v>178</v>
      </c>
      <c r="O18" s="38" t="s">
        <v>152</v>
      </c>
      <c r="P18" s="43">
        <f>I18</f>
        <v>103750</v>
      </c>
      <c r="Q18" s="9" t="s">
        <v>28</v>
      </c>
    </row>
    <row r="19" spans="1:19" ht="48.75" customHeight="1" x14ac:dyDescent="0.25">
      <c r="A19" s="7">
        <v>13</v>
      </c>
      <c r="B19" s="11" t="s">
        <v>149</v>
      </c>
      <c r="C19" s="9" t="s">
        <v>76</v>
      </c>
      <c r="D19" s="9" t="s">
        <v>77</v>
      </c>
      <c r="E19" s="9" t="s">
        <v>78</v>
      </c>
      <c r="F19" s="9">
        <v>5</v>
      </c>
      <c r="G19" s="11" t="s">
        <v>79</v>
      </c>
      <c r="H19" s="9" t="s">
        <v>23</v>
      </c>
      <c r="I19" s="10">
        <v>29528.38</v>
      </c>
      <c r="J19" s="9" t="s">
        <v>25</v>
      </c>
      <c r="K19" s="9" t="s">
        <v>80</v>
      </c>
      <c r="L19" s="9" t="s">
        <v>81</v>
      </c>
      <c r="M19" s="9" t="s">
        <v>23</v>
      </c>
      <c r="N19" s="44" t="s">
        <v>179</v>
      </c>
      <c r="O19" s="45" t="s">
        <v>172</v>
      </c>
      <c r="P19" s="43">
        <f>I19</f>
        <v>29528.38</v>
      </c>
      <c r="Q19" s="9" t="s">
        <v>42</v>
      </c>
    </row>
    <row r="20" spans="1:19" ht="64.5" customHeight="1" x14ac:dyDescent="0.25">
      <c r="A20" s="7">
        <v>14</v>
      </c>
      <c r="B20" s="11" t="s">
        <v>149</v>
      </c>
      <c r="C20" s="9" t="s">
        <v>82</v>
      </c>
      <c r="D20" s="9" t="s">
        <v>83</v>
      </c>
      <c r="E20" s="9" t="s">
        <v>78</v>
      </c>
      <c r="F20" s="9">
        <v>6</v>
      </c>
      <c r="G20" s="11" t="s">
        <v>79</v>
      </c>
      <c r="H20" s="9" t="s">
        <v>23</v>
      </c>
      <c r="I20" s="10">
        <v>55649.98</v>
      </c>
      <c r="J20" s="9" t="s">
        <v>25</v>
      </c>
      <c r="K20" s="9" t="s">
        <v>80</v>
      </c>
      <c r="L20" s="9" t="s">
        <v>81</v>
      </c>
      <c r="M20" s="9" t="s">
        <v>23</v>
      </c>
      <c r="N20" s="44" t="s">
        <v>180</v>
      </c>
      <c r="O20" s="45" t="s">
        <v>173</v>
      </c>
      <c r="P20" s="43">
        <f>I20</f>
        <v>55649.98</v>
      </c>
      <c r="Q20" s="9" t="s">
        <v>42</v>
      </c>
    </row>
    <row r="21" spans="1:19" ht="36" hidden="1" customHeight="1" x14ac:dyDescent="0.25">
      <c r="A21" s="7">
        <v>13</v>
      </c>
      <c r="B21" s="11" t="s">
        <v>54</v>
      </c>
      <c r="C21" s="9"/>
      <c r="D21" s="9" t="s">
        <v>84</v>
      </c>
      <c r="E21" s="9" t="s">
        <v>78</v>
      </c>
      <c r="F21" s="9">
        <v>5</v>
      </c>
      <c r="G21" s="14" t="s">
        <v>85</v>
      </c>
      <c r="H21" s="9" t="s">
        <v>23</v>
      </c>
      <c r="I21" s="10"/>
      <c r="J21" s="9" t="s">
        <v>25</v>
      </c>
      <c r="K21" s="9"/>
      <c r="L21" s="9"/>
      <c r="M21" s="9" t="s">
        <v>23</v>
      </c>
      <c r="N21" s="46"/>
      <c r="O21" s="45"/>
      <c r="P21" s="47"/>
      <c r="Q21" s="7"/>
    </row>
    <row r="22" spans="1:19" ht="50.25" customHeight="1" x14ac:dyDescent="0.25">
      <c r="A22" s="7">
        <v>15</v>
      </c>
      <c r="B22" s="11" t="s">
        <v>149</v>
      </c>
      <c r="C22" s="9" t="s">
        <v>161</v>
      </c>
      <c r="D22" s="9" t="s">
        <v>84</v>
      </c>
      <c r="E22" s="9" t="s">
        <v>78</v>
      </c>
      <c r="F22" s="9">
        <v>4</v>
      </c>
      <c r="G22" s="11" t="s">
        <v>85</v>
      </c>
      <c r="H22" s="9" t="s">
        <v>23</v>
      </c>
      <c r="I22" s="10">
        <v>48564</v>
      </c>
      <c r="J22" s="9" t="s">
        <v>25</v>
      </c>
      <c r="K22" s="9" t="s">
        <v>162</v>
      </c>
      <c r="L22" s="9" t="s">
        <v>163</v>
      </c>
      <c r="M22" s="9" t="s">
        <v>23</v>
      </c>
      <c r="N22" s="44" t="s">
        <v>181</v>
      </c>
      <c r="O22" s="45" t="s">
        <v>174</v>
      </c>
      <c r="P22" s="44" t="s">
        <v>181</v>
      </c>
      <c r="Q22" s="9" t="s">
        <v>42</v>
      </c>
    </row>
    <row r="23" spans="1:19" ht="70.5" customHeight="1" x14ac:dyDescent="0.25">
      <c r="A23" s="7">
        <v>16</v>
      </c>
      <c r="B23" s="11" t="s">
        <v>54</v>
      </c>
      <c r="C23" s="9" t="s">
        <v>86</v>
      </c>
      <c r="D23" s="9" t="s">
        <v>87</v>
      </c>
      <c r="E23" s="9" t="s">
        <v>47</v>
      </c>
      <c r="F23" s="8" t="s">
        <v>150</v>
      </c>
      <c r="G23" s="9" t="s">
        <v>88</v>
      </c>
      <c r="H23" s="9" t="s">
        <v>23</v>
      </c>
      <c r="I23" s="10">
        <v>71992</v>
      </c>
      <c r="J23" s="9" t="s">
        <v>25</v>
      </c>
      <c r="K23" s="9" t="s">
        <v>89</v>
      </c>
      <c r="L23" s="9" t="s">
        <v>90</v>
      </c>
      <c r="M23" s="9" t="s">
        <v>23</v>
      </c>
      <c r="N23" s="44" t="s">
        <v>182</v>
      </c>
      <c r="O23" s="48" t="s">
        <v>153</v>
      </c>
      <c r="P23" s="44" t="s">
        <v>182</v>
      </c>
      <c r="Q23" s="11" t="s">
        <v>227</v>
      </c>
    </row>
    <row r="24" spans="1:19" ht="218.25" customHeight="1" x14ac:dyDescent="0.25">
      <c r="A24" s="15">
        <v>17</v>
      </c>
      <c r="B24" s="11" t="s">
        <v>148</v>
      </c>
      <c r="C24" s="16" t="s">
        <v>165</v>
      </c>
      <c r="D24" s="16" t="s">
        <v>164</v>
      </c>
      <c r="E24" s="9" t="s">
        <v>47</v>
      </c>
      <c r="F24" s="8" t="s">
        <v>150</v>
      </c>
      <c r="G24" s="16" t="s">
        <v>166</v>
      </c>
      <c r="H24" s="9" t="s">
        <v>23</v>
      </c>
      <c r="I24" s="17" t="s">
        <v>167</v>
      </c>
      <c r="J24" s="9" t="s">
        <v>25</v>
      </c>
      <c r="K24" s="16" t="s">
        <v>168</v>
      </c>
      <c r="L24" s="16" t="s">
        <v>169</v>
      </c>
      <c r="M24" s="9" t="s">
        <v>23</v>
      </c>
      <c r="N24" s="49" t="s">
        <v>249</v>
      </c>
      <c r="O24" s="50" t="s">
        <v>250</v>
      </c>
      <c r="P24" s="21" t="s">
        <v>167</v>
      </c>
      <c r="Q24" s="9" t="s">
        <v>28</v>
      </c>
    </row>
    <row r="25" spans="1:19" s="3" customFormat="1" ht="82.5" customHeight="1" x14ac:dyDescent="0.25">
      <c r="A25" s="18">
        <v>18</v>
      </c>
      <c r="B25" s="11" t="s">
        <v>210</v>
      </c>
      <c r="C25" s="19" t="s">
        <v>209</v>
      </c>
      <c r="D25" s="19" t="s">
        <v>211</v>
      </c>
      <c r="E25" s="11" t="s">
        <v>47</v>
      </c>
      <c r="F25" s="20">
        <v>3</v>
      </c>
      <c r="G25" s="19" t="s">
        <v>212</v>
      </c>
      <c r="H25" s="11" t="s">
        <v>23</v>
      </c>
      <c r="I25" s="21" t="s">
        <v>213</v>
      </c>
      <c r="J25" s="11" t="s">
        <v>25</v>
      </c>
      <c r="K25" s="19" t="s">
        <v>214</v>
      </c>
      <c r="L25" s="19" t="s">
        <v>27</v>
      </c>
      <c r="M25" s="11" t="s">
        <v>23</v>
      </c>
      <c r="N25" s="11" t="s">
        <v>23</v>
      </c>
      <c r="O25" s="11" t="s">
        <v>23</v>
      </c>
      <c r="P25" s="11" t="s">
        <v>23</v>
      </c>
      <c r="Q25" s="9" t="s">
        <v>28</v>
      </c>
    </row>
    <row r="26" spans="1:19" s="3" customFormat="1" ht="82.5" customHeight="1" x14ac:dyDescent="0.25">
      <c r="A26" s="18">
        <v>19</v>
      </c>
      <c r="B26" s="11" t="s">
        <v>54</v>
      </c>
      <c r="C26" s="19" t="s">
        <v>216</v>
      </c>
      <c r="D26" s="19" t="s">
        <v>217</v>
      </c>
      <c r="E26" s="11" t="s">
        <v>47</v>
      </c>
      <c r="F26" s="8" t="s">
        <v>150</v>
      </c>
      <c r="G26" s="19" t="s">
        <v>215</v>
      </c>
      <c r="H26" s="11" t="s">
        <v>23</v>
      </c>
      <c r="I26" s="21">
        <v>69984</v>
      </c>
      <c r="J26" s="11" t="s">
        <v>25</v>
      </c>
      <c r="K26" s="19" t="s">
        <v>218</v>
      </c>
      <c r="L26" s="19" t="s">
        <v>219</v>
      </c>
      <c r="M26" s="11" t="s">
        <v>23</v>
      </c>
      <c r="N26" s="49">
        <v>69984</v>
      </c>
      <c r="O26" s="50" t="s">
        <v>251</v>
      </c>
      <c r="P26" s="49">
        <v>69984</v>
      </c>
      <c r="Q26" s="11" t="s">
        <v>227</v>
      </c>
    </row>
    <row r="27" spans="1:19" s="3" customFormat="1" ht="204" customHeight="1" x14ac:dyDescent="0.25">
      <c r="A27" s="18">
        <v>20</v>
      </c>
      <c r="B27" s="11" t="s">
        <v>210</v>
      </c>
      <c r="C27" s="19" t="s">
        <v>222</v>
      </c>
      <c r="D27" s="19" t="s">
        <v>220</v>
      </c>
      <c r="E27" s="11" t="s">
        <v>47</v>
      </c>
      <c r="F27" s="25">
        <v>3</v>
      </c>
      <c r="G27" s="19" t="s">
        <v>224</v>
      </c>
      <c r="H27" s="11" t="s">
        <v>23</v>
      </c>
      <c r="I27" s="21">
        <v>32875</v>
      </c>
      <c r="J27" s="11" t="s">
        <v>25</v>
      </c>
      <c r="K27" s="19" t="s">
        <v>225</v>
      </c>
      <c r="L27" s="19" t="s">
        <v>27</v>
      </c>
      <c r="M27" s="11"/>
      <c r="N27" s="49" t="s">
        <v>254</v>
      </c>
      <c r="O27" s="50" t="s">
        <v>255</v>
      </c>
      <c r="P27" s="51">
        <v>32875</v>
      </c>
      <c r="Q27" s="9" t="s">
        <v>28</v>
      </c>
    </row>
    <row r="28" spans="1:19" s="3" customFormat="1" ht="303" customHeight="1" x14ac:dyDescent="0.25">
      <c r="A28" s="18">
        <v>21</v>
      </c>
      <c r="B28" s="11" t="s">
        <v>210</v>
      </c>
      <c r="C28" s="19" t="s">
        <v>223</v>
      </c>
      <c r="D28" s="19" t="s">
        <v>221</v>
      </c>
      <c r="E28" s="11" t="s">
        <v>47</v>
      </c>
      <c r="F28" s="25">
        <v>3</v>
      </c>
      <c r="G28" s="26" t="s">
        <v>224</v>
      </c>
      <c r="H28" s="11" t="s">
        <v>23</v>
      </c>
      <c r="I28" s="21">
        <v>146010</v>
      </c>
      <c r="J28" s="11" t="s">
        <v>25</v>
      </c>
      <c r="K28" s="19" t="s">
        <v>226</v>
      </c>
      <c r="L28" s="19" t="s">
        <v>27</v>
      </c>
      <c r="M28" s="11" t="s">
        <v>23</v>
      </c>
      <c r="N28" s="49" t="s">
        <v>256</v>
      </c>
      <c r="O28" s="50" t="s">
        <v>257</v>
      </c>
      <c r="P28" s="51">
        <v>146010</v>
      </c>
      <c r="Q28" s="9" t="s">
        <v>28</v>
      </c>
      <c r="S28" s="30"/>
    </row>
    <row r="29" spans="1:19" s="3" customFormat="1" ht="193.5" customHeight="1" x14ac:dyDescent="0.25">
      <c r="A29" s="18">
        <v>22</v>
      </c>
      <c r="B29" s="11" t="s">
        <v>210</v>
      </c>
      <c r="C29" s="19" t="s">
        <v>233</v>
      </c>
      <c r="D29" s="19" t="s">
        <v>232</v>
      </c>
      <c r="E29" s="11" t="s">
        <v>47</v>
      </c>
      <c r="F29" s="25">
        <v>1</v>
      </c>
      <c r="G29" s="2" t="s">
        <v>231</v>
      </c>
      <c r="H29" s="11" t="s">
        <v>23</v>
      </c>
      <c r="I29" s="21">
        <v>26755.200000000001</v>
      </c>
      <c r="J29" s="11" t="s">
        <v>25</v>
      </c>
      <c r="K29" s="19" t="s">
        <v>234</v>
      </c>
      <c r="L29" s="19" t="s">
        <v>27</v>
      </c>
      <c r="M29" s="11" t="s">
        <v>23</v>
      </c>
      <c r="N29" s="49" t="s">
        <v>252</v>
      </c>
      <c r="O29" s="50" t="s">
        <v>253</v>
      </c>
      <c r="P29" s="51">
        <v>26755.200000000001</v>
      </c>
      <c r="Q29" s="9" t="s">
        <v>28</v>
      </c>
    </row>
    <row r="30" spans="1:19" ht="117" customHeight="1" x14ac:dyDescent="0.25">
      <c r="A30" s="15">
        <v>23</v>
      </c>
      <c r="B30" s="11" t="s">
        <v>148</v>
      </c>
      <c r="C30" s="16" t="s">
        <v>91</v>
      </c>
      <c r="D30" s="16" t="s">
        <v>92</v>
      </c>
      <c r="E30" s="16" t="s">
        <v>21</v>
      </c>
      <c r="F30" s="16">
        <v>1</v>
      </c>
      <c r="G30" s="16" t="s">
        <v>93</v>
      </c>
      <c r="H30" s="16" t="s">
        <v>94</v>
      </c>
      <c r="I30" s="17">
        <f>2246049*1.2</f>
        <v>2695258.8</v>
      </c>
      <c r="J30" s="16" t="s">
        <v>34</v>
      </c>
      <c r="K30" s="16" t="s">
        <v>95</v>
      </c>
      <c r="L30" s="16" t="s">
        <v>96</v>
      </c>
      <c r="M30" s="9" t="s">
        <v>23</v>
      </c>
      <c r="N30" s="52" t="s">
        <v>183</v>
      </c>
      <c r="O30" s="53" t="s">
        <v>170</v>
      </c>
      <c r="P30" s="51">
        <f t="shared" ref="P30:P46" si="0">I30</f>
        <v>2695258.8</v>
      </c>
      <c r="Q30" s="9" t="s">
        <v>28</v>
      </c>
    </row>
    <row r="31" spans="1:19" ht="117" customHeight="1" x14ac:dyDescent="0.25">
      <c r="A31" s="15">
        <v>24</v>
      </c>
      <c r="B31" s="11" t="s">
        <v>148</v>
      </c>
      <c r="C31" s="16" t="s">
        <v>197</v>
      </c>
      <c r="D31" s="16" t="s">
        <v>198</v>
      </c>
      <c r="E31" s="16" t="s">
        <v>21</v>
      </c>
      <c r="F31" s="16">
        <v>1</v>
      </c>
      <c r="G31" s="16" t="s">
        <v>93</v>
      </c>
      <c r="H31" s="16" t="s">
        <v>94</v>
      </c>
      <c r="I31" s="17">
        <v>2226340.08</v>
      </c>
      <c r="J31" s="16" t="s">
        <v>34</v>
      </c>
      <c r="K31" s="16" t="s">
        <v>199</v>
      </c>
      <c r="L31" s="16" t="s">
        <v>200</v>
      </c>
      <c r="M31" s="9" t="s">
        <v>23</v>
      </c>
      <c r="N31" s="11" t="s">
        <v>23</v>
      </c>
      <c r="O31" s="11" t="s">
        <v>23</v>
      </c>
      <c r="P31" s="11" t="s">
        <v>23</v>
      </c>
      <c r="Q31" s="9" t="s">
        <v>28</v>
      </c>
    </row>
    <row r="32" spans="1:19" ht="105" customHeight="1" x14ac:dyDescent="0.25">
      <c r="A32" s="7">
        <v>25</v>
      </c>
      <c r="B32" s="11" t="s">
        <v>148</v>
      </c>
      <c r="C32" s="9" t="s">
        <v>97</v>
      </c>
      <c r="D32" s="9" t="s">
        <v>98</v>
      </c>
      <c r="E32" s="16" t="s">
        <v>21</v>
      </c>
      <c r="F32" s="9">
        <v>1</v>
      </c>
      <c r="G32" s="9" t="s">
        <v>99</v>
      </c>
      <c r="H32" s="9" t="s">
        <v>100</v>
      </c>
      <c r="I32" s="10">
        <f>1749248*1.2</f>
        <v>2099097.6000000001</v>
      </c>
      <c r="J32" s="16" t="s">
        <v>34</v>
      </c>
      <c r="K32" s="22" t="s">
        <v>101</v>
      </c>
      <c r="L32" s="22" t="s">
        <v>102</v>
      </c>
      <c r="M32" s="9" t="s">
        <v>23</v>
      </c>
      <c r="N32" s="44" t="s">
        <v>184</v>
      </c>
      <c r="O32" s="45" t="s">
        <v>170</v>
      </c>
      <c r="P32" s="37">
        <f t="shared" si="0"/>
        <v>2099097.6000000001</v>
      </c>
      <c r="Q32" s="9" t="s">
        <v>28</v>
      </c>
    </row>
    <row r="33" spans="1:17" ht="85.5" customHeight="1" x14ac:dyDescent="0.25">
      <c r="A33" s="7">
        <v>26</v>
      </c>
      <c r="B33" s="11" t="s">
        <v>148</v>
      </c>
      <c r="C33" s="9" t="s">
        <v>103</v>
      </c>
      <c r="D33" s="9" t="s">
        <v>104</v>
      </c>
      <c r="E33" s="16" t="s">
        <v>21</v>
      </c>
      <c r="F33" s="9">
        <v>1</v>
      </c>
      <c r="G33" s="9" t="s">
        <v>99</v>
      </c>
      <c r="H33" s="9" t="s">
        <v>105</v>
      </c>
      <c r="I33" s="10">
        <f>818944*1.2</f>
        <v>982732.79999999993</v>
      </c>
      <c r="J33" s="16" t="s">
        <v>34</v>
      </c>
      <c r="K33" s="22" t="s">
        <v>101</v>
      </c>
      <c r="L33" s="22" t="s">
        <v>106</v>
      </c>
      <c r="M33" s="9" t="s">
        <v>23</v>
      </c>
      <c r="N33" s="44" t="s">
        <v>185</v>
      </c>
      <c r="O33" s="45" t="s">
        <v>170</v>
      </c>
      <c r="P33" s="37">
        <f t="shared" si="0"/>
        <v>982732.79999999993</v>
      </c>
      <c r="Q33" s="9" t="s">
        <v>28</v>
      </c>
    </row>
    <row r="34" spans="1:17" ht="105.75" customHeight="1" x14ac:dyDescent="0.25">
      <c r="A34" s="7">
        <v>27</v>
      </c>
      <c r="B34" s="11" t="s">
        <v>148</v>
      </c>
      <c r="C34" s="9" t="s">
        <v>107</v>
      </c>
      <c r="D34" s="9" t="s">
        <v>108</v>
      </c>
      <c r="E34" s="16" t="s">
        <v>21</v>
      </c>
      <c r="F34" s="9">
        <v>1</v>
      </c>
      <c r="G34" s="9" t="s">
        <v>109</v>
      </c>
      <c r="H34" s="9" t="s">
        <v>110</v>
      </c>
      <c r="I34" s="10">
        <f>2386086*1.2</f>
        <v>2863303.1999999997</v>
      </c>
      <c r="J34" s="16" t="s">
        <v>34</v>
      </c>
      <c r="K34" s="22" t="s">
        <v>111</v>
      </c>
      <c r="L34" s="22" t="s">
        <v>112</v>
      </c>
      <c r="M34" s="9" t="s">
        <v>23</v>
      </c>
      <c r="N34" s="44" t="s">
        <v>186</v>
      </c>
      <c r="O34" s="45" t="s">
        <v>170</v>
      </c>
      <c r="P34" s="37">
        <f t="shared" si="0"/>
        <v>2863303.1999999997</v>
      </c>
      <c r="Q34" s="9" t="s">
        <v>28</v>
      </c>
    </row>
    <row r="35" spans="1:17" ht="86.25" customHeight="1" x14ac:dyDescent="0.25">
      <c r="A35" s="7">
        <v>28</v>
      </c>
      <c r="B35" s="11" t="s">
        <v>148</v>
      </c>
      <c r="C35" s="9" t="s">
        <v>113</v>
      </c>
      <c r="D35" s="9" t="s">
        <v>114</v>
      </c>
      <c r="E35" s="16" t="s">
        <v>21</v>
      </c>
      <c r="F35" s="9">
        <v>1</v>
      </c>
      <c r="G35" s="9" t="s">
        <v>115</v>
      </c>
      <c r="H35" s="9" t="s">
        <v>116</v>
      </c>
      <c r="I35" s="13">
        <f>1553772*1.2</f>
        <v>1864526.4</v>
      </c>
      <c r="J35" s="16" t="s">
        <v>34</v>
      </c>
      <c r="K35" s="22" t="s">
        <v>101</v>
      </c>
      <c r="L35" s="22" t="s">
        <v>106</v>
      </c>
      <c r="M35" s="9" t="s">
        <v>23</v>
      </c>
      <c r="N35" s="41" t="s">
        <v>187</v>
      </c>
      <c r="O35" s="38" t="s">
        <v>170</v>
      </c>
      <c r="P35" s="37">
        <f t="shared" si="0"/>
        <v>1864526.4</v>
      </c>
      <c r="Q35" s="9" t="s">
        <v>28</v>
      </c>
    </row>
    <row r="36" spans="1:17" ht="79.5" customHeight="1" x14ac:dyDescent="0.25">
      <c r="A36" s="7">
        <v>29</v>
      </c>
      <c r="B36" s="11" t="s">
        <v>148</v>
      </c>
      <c r="C36" s="9" t="s">
        <v>117</v>
      </c>
      <c r="D36" s="9" t="s">
        <v>118</v>
      </c>
      <c r="E36" s="16" t="s">
        <v>21</v>
      </c>
      <c r="F36" s="9">
        <v>1</v>
      </c>
      <c r="G36" s="9" t="s">
        <v>115</v>
      </c>
      <c r="H36" s="9" t="s">
        <v>119</v>
      </c>
      <c r="I36" s="13">
        <f>1154303*1.2</f>
        <v>1385163.5999999999</v>
      </c>
      <c r="J36" s="16" t="s">
        <v>34</v>
      </c>
      <c r="K36" s="22" t="s">
        <v>101</v>
      </c>
      <c r="L36" s="22" t="s">
        <v>106</v>
      </c>
      <c r="M36" s="9" t="s">
        <v>23</v>
      </c>
      <c r="N36" s="41" t="s">
        <v>188</v>
      </c>
      <c r="O36" s="38" t="s">
        <v>170</v>
      </c>
      <c r="P36" s="37">
        <f t="shared" si="0"/>
        <v>1385163.5999999999</v>
      </c>
      <c r="Q36" s="9" t="s">
        <v>28</v>
      </c>
    </row>
    <row r="37" spans="1:17" ht="79.5" customHeight="1" x14ac:dyDescent="0.25">
      <c r="A37" s="7">
        <v>30</v>
      </c>
      <c r="B37" s="11" t="s">
        <v>148</v>
      </c>
      <c r="C37" s="9" t="s">
        <v>202</v>
      </c>
      <c r="D37" s="9" t="s">
        <v>204</v>
      </c>
      <c r="E37" s="16" t="s">
        <v>21</v>
      </c>
      <c r="F37" s="9">
        <v>1</v>
      </c>
      <c r="G37" s="9" t="s">
        <v>115</v>
      </c>
      <c r="H37" s="9" t="s">
        <v>110</v>
      </c>
      <c r="I37" s="13">
        <v>2521616.4</v>
      </c>
      <c r="J37" s="16" t="s">
        <v>34</v>
      </c>
      <c r="K37" s="22" t="s">
        <v>205</v>
      </c>
      <c r="L37" s="22" t="s">
        <v>207</v>
      </c>
      <c r="M37" s="9" t="s">
        <v>23</v>
      </c>
      <c r="N37" s="11" t="s">
        <v>23</v>
      </c>
      <c r="O37" s="11" t="s">
        <v>23</v>
      </c>
      <c r="P37" s="11" t="s">
        <v>23</v>
      </c>
      <c r="Q37" s="9" t="s">
        <v>28</v>
      </c>
    </row>
    <row r="38" spans="1:17" ht="79.5" customHeight="1" x14ac:dyDescent="0.25">
      <c r="A38" s="7">
        <v>31</v>
      </c>
      <c r="B38" s="11" t="s">
        <v>148</v>
      </c>
      <c r="C38" s="9" t="s">
        <v>203</v>
      </c>
      <c r="D38" s="9" t="s">
        <v>114</v>
      </c>
      <c r="E38" s="16" t="s">
        <v>21</v>
      </c>
      <c r="F38" s="9">
        <v>1</v>
      </c>
      <c r="G38" s="9" t="s">
        <v>115</v>
      </c>
      <c r="H38" s="9" t="s">
        <v>110</v>
      </c>
      <c r="I38" s="13">
        <v>1929430.8</v>
      </c>
      <c r="J38" s="16" t="s">
        <v>34</v>
      </c>
      <c r="K38" s="22" t="s">
        <v>206</v>
      </c>
      <c r="L38" s="22" t="s">
        <v>208</v>
      </c>
      <c r="M38" s="9" t="s">
        <v>23</v>
      </c>
      <c r="N38" s="11" t="s">
        <v>23</v>
      </c>
      <c r="O38" s="11" t="s">
        <v>23</v>
      </c>
      <c r="P38" s="11" t="s">
        <v>23</v>
      </c>
      <c r="Q38" s="9" t="s">
        <v>28</v>
      </c>
    </row>
    <row r="39" spans="1:17" ht="68.25" customHeight="1" x14ac:dyDescent="0.25">
      <c r="A39" s="7">
        <v>32</v>
      </c>
      <c r="B39" s="11" t="s">
        <v>148</v>
      </c>
      <c r="C39" s="9" t="s">
        <v>120</v>
      </c>
      <c r="D39" s="9" t="s">
        <v>121</v>
      </c>
      <c r="E39" s="16" t="s">
        <v>21</v>
      </c>
      <c r="F39" s="9">
        <v>4</v>
      </c>
      <c r="G39" s="9" t="s">
        <v>122</v>
      </c>
      <c r="H39" s="9" t="s">
        <v>123</v>
      </c>
      <c r="I39" s="13">
        <f>1797060*1.2</f>
        <v>2156472</v>
      </c>
      <c r="J39" s="16" t="s">
        <v>34</v>
      </c>
      <c r="K39" s="22" t="s">
        <v>124</v>
      </c>
      <c r="L39" s="22" t="s">
        <v>125</v>
      </c>
      <c r="M39" s="9" t="s">
        <v>23</v>
      </c>
      <c r="N39" s="41" t="s">
        <v>189</v>
      </c>
      <c r="O39" s="38" t="s">
        <v>170</v>
      </c>
      <c r="P39" s="37">
        <f t="shared" si="0"/>
        <v>2156472</v>
      </c>
      <c r="Q39" s="9" t="s">
        <v>28</v>
      </c>
    </row>
    <row r="40" spans="1:17" ht="66" customHeight="1" x14ac:dyDescent="0.25">
      <c r="A40" s="7">
        <v>33</v>
      </c>
      <c r="B40" s="11" t="s">
        <v>148</v>
      </c>
      <c r="C40" s="9" t="s">
        <v>126</v>
      </c>
      <c r="D40" s="9" t="s">
        <v>127</v>
      </c>
      <c r="E40" s="16" t="s">
        <v>21</v>
      </c>
      <c r="F40" s="8">
        <v>4</v>
      </c>
      <c r="G40" s="9" t="s">
        <v>122</v>
      </c>
      <c r="H40" s="9" t="s">
        <v>128</v>
      </c>
      <c r="I40" s="10">
        <f>1665178*1.2</f>
        <v>1998213.5999999999</v>
      </c>
      <c r="J40" s="16" t="s">
        <v>34</v>
      </c>
      <c r="K40" s="22" t="s">
        <v>124</v>
      </c>
      <c r="L40" s="22" t="s">
        <v>125</v>
      </c>
      <c r="M40" s="9" t="s">
        <v>23</v>
      </c>
      <c r="N40" s="41" t="s">
        <v>190</v>
      </c>
      <c r="O40" s="38" t="s">
        <v>170</v>
      </c>
      <c r="P40" s="37">
        <f t="shared" si="0"/>
        <v>1998213.5999999999</v>
      </c>
      <c r="Q40" s="9" t="s">
        <v>28</v>
      </c>
    </row>
    <row r="41" spans="1:17" ht="77.25" customHeight="1" x14ac:dyDescent="0.25">
      <c r="A41" s="7">
        <v>34</v>
      </c>
      <c r="B41" s="11" t="s">
        <v>148</v>
      </c>
      <c r="C41" s="9" t="s">
        <v>129</v>
      </c>
      <c r="D41" s="9" t="s">
        <v>130</v>
      </c>
      <c r="E41" s="16" t="s">
        <v>21</v>
      </c>
      <c r="F41" s="8">
        <v>1</v>
      </c>
      <c r="G41" s="9" t="s">
        <v>131</v>
      </c>
      <c r="H41" s="9" t="s">
        <v>23</v>
      </c>
      <c r="I41" s="13">
        <f>1822524*1.2</f>
        <v>2187028.7999999998</v>
      </c>
      <c r="J41" s="16" t="s">
        <v>34</v>
      </c>
      <c r="K41" s="22" t="s">
        <v>132</v>
      </c>
      <c r="L41" s="22" t="s">
        <v>133</v>
      </c>
      <c r="M41" s="9" t="s">
        <v>23</v>
      </c>
      <c r="N41" s="41" t="s">
        <v>191</v>
      </c>
      <c r="O41" s="38" t="s">
        <v>170</v>
      </c>
      <c r="P41" s="37">
        <f t="shared" si="0"/>
        <v>2187028.7999999998</v>
      </c>
      <c r="Q41" s="9" t="s">
        <v>28</v>
      </c>
    </row>
    <row r="42" spans="1:17" ht="91.5" customHeight="1" x14ac:dyDescent="0.25">
      <c r="A42" s="7">
        <v>35</v>
      </c>
      <c r="B42" s="11" t="s">
        <v>148</v>
      </c>
      <c r="C42" s="9" t="s">
        <v>134</v>
      </c>
      <c r="D42" s="9" t="s">
        <v>135</v>
      </c>
      <c r="E42" s="16" t="s">
        <v>21</v>
      </c>
      <c r="F42" s="8">
        <v>1</v>
      </c>
      <c r="G42" s="9" t="s">
        <v>131</v>
      </c>
      <c r="H42" s="9" t="s">
        <v>136</v>
      </c>
      <c r="I42" s="13">
        <f>1311830*1.2</f>
        <v>1574196</v>
      </c>
      <c r="J42" s="16" t="s">
        <v>34</v>
      </c>
      <c r="K42" s="22" t="s">
        <v>132</v>
      </c>
      <c r="L42" s="22" t="s">
        <v>133</v>
      </c>
      <c r="M42" s="9" t="s">
        <v>23</v>
      </c>
      <c r="N42" s="41" t="s">
        <v>192</v>
      </c>
      <c r="O42" s="38" t="s">
        <v>170</v>
      </c>
      <c r="P42" s="37">
        <f t="shared" si="0"/>
        <v>1574196</v>
      </c>
      <c r="Q42" s="9" t="s">
        <v>28</v>
      </c>
    </row>
    <row r="43" spans="1:17" ht="97.5" customHeight="1" x14ac:dyDescent="0.25">
      <c r="A43" s="7">
        <v>36</v>
      </c>
      <c r="B43" s="11" t="s">
        <v>148</v>
      </c>
      <c r="C43" s="9" t="s">
        <v>137</v>
      </c>
      <c r="D43" s="9" t="s">
        <v>138</v>
      </c>
      <c r="E43" s="16" t="s">
        <v>21</v>
      </c>
      <c r="F43" s="8">
        <v>1</v>
      </c>
      <c r="G43" s="9" t="s">
        <v>131</v>
      </c>
      <c r="H43" s="9" t="s">
        <v>23</v>
      </c>
      <c r="I43" s="13">
        <f>1137780*1.2</f>
        <v>1365336</v>
      </c>
      <c r="J43" s="16" t="s">
        <v>34</v>
      </c>
      <c r="K43" s="22" t="s">
        <v>132</v>
      </c>
      <c r="L43" s="22" t="s">
        <v>133</v>
      </c>
      <c r="M43" s="9" t="s">
        <v>23</v>
      </c>
      <c r="N43" s="41" t="s">
        <v>193</v>
      </c>
      <c r="O43" s="38" t="s">
        <v>170</v>
      </c>
      <c r="P43" s="46">
        <f t="shared" si="0"/>
        <v>1365336</v>
      </c>
      <c r="Q43" s="9" t="s">
        <v>28</v>
      </c>
    </row>
    <row r="44" spans="1:17" ht="90.75" customHeight="1" x14ac:dyDescent="0.25">
      <c r="A44" s="7">
        <v>37</v>
      </c>
      <c r="B44" s="11" t="s">
        <v>148</v>
      </c>
      <c r="C44" s="9" t="s">
        <v>139</v>
      </c>
      <c r="D44" s="9" t="s">
        <v>140</v>
      </c>
      <c r="E44" s="16" t="s">
        <v>21</v>
      </c>
      <c r="F44" s="8">
        <v>1</v>
      </c>
      <c r="G44" s="9" t="s">
        <v>131</v>
      </c>
      <c r="H44" s="9" t="s">
        <v>23</v>
      </c>
      <c r="I44" s="13">
        <f>795018*1.2</f>
        <v>954021.6</v>
      </c>
      <c r="J44" s="16" t="s">
        <v>34</v>
      </c>
      <c r="K44" s="22" t="s">
        <v>132</v>
      </c>
      <c r="L44" s="22" t="s">
        <v>133</v>
      </c>
      <c r="M44" s="9" t="s">
        <v>23</v>
      </c>
      <c r="N44" s="41" t="s">
        <v>194</v>
      </c>
      <c r="O44" s="38" t="s">
        <v>90</v>
      </c>
      <c r="P44" s="37">
        <f t="shared" si="0"/>
        <v>954021.6</v>
      </c>
      <c r="Q44" s="9" t="s">
        <v>28</v>
      </c>
    </row>
    <row r="45" spans="1:17" ht="105.75" customHeight="1" x14ac:dyDescent="0.25">
      <c r="A45" s="7">
        <v>38</v>
      </c>
      <c r="B45" s="11" t="s">
        <v>148</v>
      </c>
      <c r="C45" s="9" t="s">
        <v>141</v>
      </c>
      <c r="D45" s="9" t="s">
        <v>142</v>
      </c>
      <c r="E45" s="16" t="s">
        <v>21</v>
      </c>
      <c r="F45" s="8">
        <v>1</v>
      </c>
      <c r="G45" s="9" t="s">
        <v>143</v>
      </c>
      <c r="H45" s="9" t="s">
        <v>23</v>
      </c>
      <c r="I45" s="13">
        <f>2134166.9*1.2</f>
        <v>2561000.2799999998</v>
      </c>
      <c r="J45" s="9" t="s">
        <v>34</v>
      </c>
      <c r="K45" s="22" t="s">
        <v>144</v>
      </c>
      <c r="L45" s="22" t="s">
        <v>145</v>
      </c>
      <c r="M45" s="9" t="s">
        <v>23</v>
      </c>
      <c r="N45" s="41" t="s">
        <v>195</v>
      </c>
      <c r="O45" s="38" t="s">
        <v>170</v>
      </c>
      <c r="P45" s="37">
        <f t="shared" si="0"/>
        <v>2561000.2799999998</v>
      </c>
      <c r="Q45" s="9" t="s">
        <v>28</v>
      </c>
    </row>
    <row r="46" spans="1:17" ht="97.5" customHeight="1" thickBot="1" x14ac:dyDescent="0.3">
      <c r="A46" s="23">
        <v>39</v>
      </c>
      <c r="B46" s="11" t="s">
        <v>148</v>
      </c>
      <c r="C46" s="9" t="s">
        <v>146</v>
      </c>
      <c r="D46" s="9" t="s">
        <v>147</v>
      </c>
      <c r="E46" s="9" t="s">
        <v>21</v>
      </c>
      <c r="F46" s="8">
        <v>1</v>
      </c>
      <c r="G46" s="9" t="s">
        <v>143</v>
      </c>
      <c r="H46" s="9" t="s">
        <v>23</v>
      </c>
      <c r="I46" s="13">
        <f>2011788.7*1.2</f>
        <v>2414146.44</v>
      </c>
      <c r="J46" s="9" t="s">
        <v>34</v>
      </c>
      <c r="K46" s="9" t="s">
        <v>144</v>
      </c>
      <c r="L46" s="9" t="s">
        <v>145</v>
      </c>
      <c r="M46" s="24" t="s">
        <v>23</v>
      </c>
      <c r="N46" s="41" t="s">
        <v>196</v>
      </c>
      <c r="O46" s="38" t="s">
        <v>170</v>
      </c>
      <c r="P46" s="37">
        <f t="shared" si="0"/>
        <v>2414146.44</v>
      </c>
      <c r="Q46" s="9" t="s">
        <v>28</v>
      </c>
    </row>
    <row r="47" spans="1:17" ht="15.75" thickTop="1" x14ac:dyDescent="0.25"/>
  </sheetData>
  <mergeCells count="17">
    <mergeCell ref="K4:K5"/>
    <mergeCell ref="L4:L5"/>
    <mergeCell ref="M4:M5"/>
    <mergeCell ref="N4:O4"/>
    <mergeCell ref="P4:P5"/>
    <mergeCell ref="A2:Q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Q4:Q5"/>
    <mergeCell ref="J4:J5"/>
  </mergeCells>
  <pageMargins left="0.25" right="0.25" top="0.75" bottom="0.75" header="0.3" footer="0.3"/>
  <pageSetup paperSize="8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Centralizator achizitii_trimIII</vt:lpstr>
      <vt:lpstr>Sheet2</vt:lpstr>
      <vt:lpstr>Sheet3</vt:lpstr>
      <vt:lpstr>'Centralizator achizitii_trimIII'!Print_Titles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Mitran</dc:creator>
  <cp:lastModifiedBy>Cristina Mitran</cp:lastModifiedBy>
  <cp:lastPrinted>2016-09-27T09:33:03Z</cp:lastPrinted>
  <dcterms:created xsi:type="dcterms:W3CDTF">2016-05-06T11:16:05Z</dcterms:created>
  <dcterms:modified xsi:type="dcterms:W3CDTF">2016-10-07T09:39:57Z</dcterms:modified>
</cp:coreProperties>
</file>